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G10" i="1"/>
  <c r="G3"/>
  <c r="E7"/>
  <c r="E8"/>
  <c r="E9"/>
  <c r="E10"/>
  <c r="C13" l="1"/>
  <c r="G7"/>
  <c r="C12" l="1"/>
</calcChain>
</file>

<file path=xl/sharedStrings.xml><?xml version="1.0" encoding="utf-8"?>
<sst xmlns="http://schemas.openxmlformats.org/spreadsheetml/2006/main" count="18" uniqueCount="14">
  <si>
    <t>Výpočet boulderingové doskokové plochy</t>
  </si>
  <si>
    <t>Plocha</t>
  </si>
  <si>
    <t>Molitan</t>
  </si>
  <si>
    <t>Koberec</t>
  </si>
  <si>
    <t>m</t>
  </si>
  <si>
    <t>m2</t>
  </si>
  <si>
    <t>Obvod (včetně nástupních míst)</t>
  </si>
  <si>
    <t>Předpokládaná cena bez dorpavy a bez instalace</t>
  </si>
  <si>
    <t>Ano</t>
  </si>
  <si>
    <t>Sednvič 25cm PUR 24040 a 5cm RE80</t>
  </si>
  <si>
    <t>Odhadovaná cena instalace "na klíč"</t>
  </si>
  <si>
    <t>Délka nástupních míst</t>
  </si>
  <si>
    <t>Vyberte</t>
  </si>
  <si>
    <t>Zadejte</t>
  </si>
</sst>
</file>

<file path=xl/styles.xml><?xml version="1.0" encoding="utf-8"?>
<styleSheet xmlns="http://schemas.openxmlformats.org/spreadsheetml/2006/main">
  <numFmts count="1">
    <numFmt numFmtId="164" formatCode="&quot;PRAVDA&quot;;&quot;PRAVDA&quot;;&quot;NEPRAVDA&quot;"/>
  </numFmts>
  <fonts count="5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sz val="14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5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164" fontId="3" fillId="2" borderId="0" xfId="0" applyNumberFormat="1" applyFont="1" applyFill="1" applyAlignment="1" applyProtection="1">
      <alignment horizontal="left"/>
    </xf>
    <xf numFmtId="0" fontId="3" fillId="2" borderId="0" xfId="0" applyFont="1" applyFill="1" applyAlignment="1" applyProtection="1">
      <alignment horizontal="left"/>
    </xf>
    <xf numFmtId="0" fontId="2" fillId="4" borderId="0" xfId="0" applyFont="1" applyFill="1"/>
    <xf numFmtId="0" fontId="4" fillId="0" borderId="0" xfId="0" applyFont="1"/>
    <xf numFmtId="0" fontId="1" fillId="3" borderId="0" xfId="0" applyFont="1" applyFill="1"/>
    <xf numFmtId="0" fontId="2" fillId="5" borderId="1" xfId="0" applyFont="1" applyFill="1" applyBorder="1"/>
    <xf numFmtId="0" fontId="2" fillId="5" borderId="2" xfId="0" applyFont="1" applyFill="1" applyBorder="1"/>
    <xf numFmtId="0" fontId="1" fillId="5" borderId="3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1" fillId="5" borderId="6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A10" sqref="A10"/>
    </sheetView>
  </sheetViews>
  <sheetFormatPr defaultRowHeight="15"/>
  <cols>
    <col min="1" max="1" width="50.42578125" customWidth="1"/>
    <col min="2" max="2" width="10.42578125" customWidth="1"/>
    <col min="3" max="3" width="50.140625" customWidth="1"/>
    <col min="7" max="7" width="12.7109375" customWidth="1"/>
  </cols>
  <sheetData>
    <row r="1" spans="1:7" ht="18.75">
      <c r="A1" s="1" t="s">
        <v>0</v>
      </c>
      <c r="B1" s="2"/>
      <c r="C1" s="2"/>
      <c r="D1" s="2"/>
      <c r="E1" s="6"/>
      <c r="F1" s="6"/>
      <c r="G1" s="6"/>
    </row>
    <row r="2" spans="1:7" ht="18.75">
      <c r="A2" s="1"/>
      <c r="B2" s="2"/>
      <c r="C2" s="2"/>
      <c r="D2" s="2"/>
      <c r="E2" s="6"/>
      <c r="F2" s="6"/>
      <c r="G2" s="6"/>
    </row>
    <row r="3" spans="1:7" ht="18.75">
      <c r="A3" s="2" t="s">
        <v>6</v>
      </c>
      <c r="B3" s="2" t="s">
        <v>13</v>
      </c>
      <c r="C3" s="7">
        <v>65</v>
      </c>
      <c r="D3" s="2" t="s">
        <v>4</v>
      </c>
      <c r="E3" s="6"/>
      <c r="F3" s="6"/>
      <c r="G3" s="6">
        <f>350*C3*1.2</f>
        <v>27300</v>
      </c>
    </row>
    <row r="4" spans="1:7" ht="18.75">
      <c r="A4" s="2" t="s">
        <v>11</v>
      </c>
      <c r="B4" s="2" t="s">
        <v>13</v>
      </c>
      <c r="C4" s="7">
        <v>10</v>
      </c>
      <c r="D4" s="2" t="s">
        <v>4</v>
      </c>
      <c r="E4" s="6"/>
      <c r="F4" s="6"/>
      <c r="G4" s="6"/>
    </row>
    <row r="5" spans="1:7" ht="18.75">
      <c r="A5" s="2" t="s">
        <v>1</v>
      </c>
      <c r="B5" s="2" t="s">
        <v>13</v>
      </c>
      <c r="C5" s="7">
        <v>100</v>
      </c>
      <c r="D5" s="2" t="s">
        <v>5</v>
      </c>
      <c r="E5" s="6"/>
      <c r="F5" s="6"/>
      <c r="G5" s="6"/>
    </row>
    <row r="6" spans="1:7" ht="18.75">
      <c r="A6" s="2"/>
      <c r="B6" s="2"/>
      <c r="C6" s="5"/>
      <c r="D6" s="2"/>
      <c r="E6" s="6"/>
      <c r="F6" s="6"/>
      <c r="G6" s="6"/>
    </row>
    <row r="7" spans="1:7" ht="18.75">
      <c r="A7" s="2" t="s">
        <v>2</v>
      </c>
      <c r="B7" s="2" t="s">
        <v>12</v>
      </c>
      <c r="C7" s="3" t="s">
        <v>9</v>
      </c>
      <c r="D7" s="2"/>
      <c r="E7" s="6">
        <f>IF(C7="Sednvič 25cm PUR 24040 a 5cm RE80",1,0)</f>
        <v>1</v>
      </c>
      <c r="F7" s="6"/>
      <c r="G7" s="6">
        <f>C5*(E7*(0.25*3576+0.05*3784)+E8*0.3*3576+E9*0.2*3576)*1.2</f>
        <v>129984</v>
      </c>
    </row>
    <row r="8" spans="1:7" ht="18.75" hidden="1">
      <c r="A8" s="2"/>
      <c r="B8" s="2"/>
      <c r="C8" s="2"/>
      <c r="D8" s="2"/>
      <c r="E8" s="6">
        <f>IF(C7="Molitan 30cm 30048",1,0)</f>
        <v>0</v>
      </c>
      <c r="F8" s="6"/>
      <c r="G8" s="6"/>
    </row>
    <row r="9" spans="1:7" ht="18.75" hidden="1">
      <c r="A9" s="2"/>
      <c r="B9" s="2"/>
      <c r="C9" s="2"/>
      <c r="D9" s="2"/>
      <c r="E9" s="6">
        <f>IF(C7="Molitan 20cm 30048",1,0)</f>
        <v>0</v>
      </c>
      <c r="F9" s="6"/>
      <c r="G9" s="6"/>
    </row>
    <row r="10" spans="1:7" ht="18.75">
      <c r="A10" s="2" t="s">
        <v>3</v>
      </c>
      <c r="B10" s="2" t="s">
        <v>12</v>
      </c>
      <c r="C10" s="4" t="s">
        <v>8</v>
      </c>
      <c r="D10" s="2"/>
      <c r="E10" s="6">
        <f>IF(C10="Ano",1,0)</f>
        <v>1</v>
      </c>
      <c r="F10" s="6"/>
      <c r="G10" s="6">
        <f>(C5+C4*0.3)*430*E10*1.2</f>
        <v>53148</v>
      </c>
    </row>
    <row r="11" spans="1:7" ht="19.5" thickBot="1">
      <c r="A11" s="2"/>
      <c r="B11" s="2"/>
      <c r="C11" s="2"/>
      <c r="D11" s="2"/>
      <c r="E11" s="6"/>
      <c r="F11" s="6"/>
      <c r="G11" s="6"/>
    </row>
    <row r="12" spans="1:7" ht="18.75">
      <c r="A12" s="8" t="s">
        <v>7</v>
      </c>
      <c r="B12" s="9"/>
      <c r="C12" s="10">
        <f>SUM(G3:G10)</f>
        <v>210432</v>
      </c>
      <c r="D12" s="2"/>
      <c r="E12" s="2"/>
      <c r="F12" s="2"/>
      <c r="G12" s="2"/>
    </row>
    <row r="13" spans="1:7" ht="19.5" thickBot="1">
      <c r="A13" s="11" t="s">
        <v>10</v>
      </c>
      <c r="B13" s="12"/>
      <c r="C13" s="13">
        <f>C3*285+C5*350*(E7*1.5+E8*1+E9*0.8)+E10*250</f>
        <v>71275</v>
      </c>
      <c r="D13" s="2"/>
      <c r="E13" s="2"/>
      <c r="F13" s="2"/>
      <c r="G13" s="2"/>
    </row>
    <row r="14" spans="1:7" ht="18.75">
      <c r="A14" s="2"/>
      <c r="B14" s="2"/>
      <c r="C14" s="2"/>
      <c r="D14" s="2"/>
      <c r="E14" s="2"/>
      <c r="F14" s="2"/>
      <c r="G14" s="2"/>
    </row>
  </sheetData>
  <dataValidations count="2">
    <dataValidation type="list" operator="equal" allowBlank="1" sqref="C7">
      <formula1>" Sednvič 25cm PUR 24040 a 5cm RE80,Molitan 30cm 30048, Molitan 20cm 30048"</formula1>
    </dataValidation>
    <dataValidation type="list" operator="equal" allowBlank="1" sqref="C10">
      <formula1>"Ano,Ne"</formula1>
      <formula2>0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Radomír Škaloud</dc:creator>
  <cp:lastModifiedBy>Radomír Škaloud</cp:lastModifiedBy>
  <dcterms:created xsi:type="dcterms:W3CDTF">2024-08-02T18:08:26Z</dcterms:created>
  <dcterms:modified xsi:type="dcterms:W3CDTF">2024-08-02T19:41:36Z</dcterms:modified>
</cp:coreProperties>
</file>